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Я\Надежда\мои доки\"/>
    </mc:Choice>
  </mc:AlternateContent>
  <bookViews>
    <workbookView xWindow="0" yWindow="0" windowWidth="23040" windowHeight="88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3" i="1" l="1"/>
  <c r="E10" i="1" l="1"/>
  <c r="S19" i="2" l="1"/>
  <c r="P19" i="2"/>
  <c r="F24" i="2" s="1"/>
  <c r="L19" i="2"/>
  <c r="T17" i="2"/>
  <c r="O17" i="2"/>
  <c r="O19" i="2" s="1"/>
  <c r="T18" i="2"/>
  <c r="J18" i="2"/>
  <c r="S8" i="2"/>
  <c r="P8" i="2"/>
  <c r="F23" i="2" s="1"/>
  <c r="L8" i="2"/>
  <c r="J7" i="2"/>
  <c r="T7" i="2"/>
  <c r="T6" i="2"/>
  <c r="O6" i="2"/>
  <c r="T5" i="2"/>
  <c r="O5" i="2"/>
  <c r="F25" i="2" l="1"/>
  <c r="O8" i="2"/>
  <c r="T19" i="2"/>
  <c r="Q24" i="2" s="1"/>
  <c r="T8" i="2"/>
  <c r="Q23" i="2" s="1"/>
  <c r="Q25" i="2" s="1"/>
</calcChain>
</file>

<file path=xl/sharedStrings.xml><?xml version="1.0" encoding="utf-8"?>
<sst xmlns="http://schemas.openxmlformats.org/spreadsheetml/2006/main" count="150" uniqueCount="101">
  <si>
    <t>№ п/п</t>
  </si>
  <si>
    <t>Субсидии от Союза Садоводов</t>
  </si>
  <si>
    <t>Статьи дохода</t>
  </si>
  <si>
    <t>Статьи расхода</t>
  </si>
  <si>
    <t>Сумма расхода</t>
  </si>
  <si>
    <t>Грейдирование дорог Товарищества в летний период</t>
  </si>
  <si>
    <t>Расходы на содержание сторожа:</t>
  </si>
  <si>
    <t>Корм собакам</t>
  </si>
  <si>
    <t>Услуги связи</t>
  </si>
  <si>
    <t>Техническое обслуживание техники (квадрацикл, снегоход)</t>
  </si>
  <si>
    <t>Земельный налог с мест общего пользования</t>
  </si>
  <si>
    <t>Прочие расходы:</t>
  </si>
  <si>
    <t>Затраты на обновление/обслуживаеие ПО</t>
  </si>
  <si>
    <t>Приобретение канцтоваров и оргпринадлежностей</t>
  </si>
  <si>
    <t>Обслуживание расчетного счета</t>
  </si>
  <si>
    <t>Процент взноса наличных на РС</t>
  </si>
  <si>
    <t>Сервисное обслуживание и техническая поддержка системы видеонаблюдения</t>
  </si>
  <si>
    <t>Техническое обслуживание сайта, загрузка информации, защита от вирусов</t>
  </si>
  <si>
    <t>Техническое обслуживание автоматических ворот</t>
  </si>
  <si>
    <t>Техническое обслуживание электросетей (подрядная организация)</t>
  </si>
  <si>
    <t>Юридические услуги, госпошлина, судебные расходы</t>
  </si>
  <si>
    <t>Итого:</t>
  </si>
  <si>
    <t>Заработная плата (с подоходным налогом 13%)</t>
  </si>
  <si>
    <t>ГСМ для техники (квадрацикл, снегоход)</t>
  </si>
  <si>
    <t>Бухгалтерское сопровождение (аутсорсинг)</t>
  </si>
  <si>
    <t>Благоустройство</t>
  </si>
  <si>
    <t>Финансово-экономическое обоснование затрат</t>
  </si>
  <si>
    <t>Расчет взноса</t>
  </si>
  <si>
    <t>Основание возникновения членского взноса</t>
  </si>
  <si>
    <t>Годовая сумма взносов</t>
  </si>
  <si>
    <t>Всего</t>
  </si>
  <si>
    <t>Опашка границ Товарищества (улица 36-37)</t>
  </si>
  <si>
    <t>ФНС РФ № ММВ-7-11/551а от 10.10.2016</t>
  </si>
  <si>
    <t>Ориентировочно</t>
  </si>
  <si>
    <t>в том числе</t>
  </si>
  <si>
    <t>Основные затраты:</t>
  </si>
  <si>
    <t>В соответствии со штатным расписанием</t>
  </si>
  <si>
    <t>Фонд заработной платы</t>
  </si>
  <si>
    <t>Должность (специальность, профессия), разряд, класс,  квалификация</t>
  </si>
  <si>
    <t>Количество штатных едтниц</t>
  </si>
  <si>
    <t>Надбавки, руб.</t>
  </si>
  <si>
    <t>Районный коэффициент</t>
  </si>
  <si>
    <t>Премия</t>
  </si>
  <si>
    <t>Всего, руб. (гр. 5+ гр.6+ гр.7+ гр.8)</t>
  </si>
  <si>
    <t>Тарифная ставка (оклад), руб.</t>
  </si>
  <si>
    <t>1.1. Административное</t>
  </si>
  <si>
    <t>1.2. Охрана</t>
  </si>
  <si>
    <t>1.2 Охрана</t>
  </si>
  <si>
    <t>Председатель Правления</t>
  </si>
  <si>
    <t>Старший сторож</t>
  </si>
  <si>
    <t>Сторож</t>
  </si>
  <si>
    <t>Структурное подразделение</t>
  </si>
  <si>
    <t>Наименование</t>
  </si>
  <si>
    <t>Код</t>
  </si>
  <si>
    <t>Ориентировочно.  Исходя из среднегодовых затрат по анализу рынка</t>
  </si>
  <si>
    <t>Тарифная ставка , руб.</t>
  </si>
  <si>
    <t>ИТОГО:</t>
  </si>
  <si>
    <t>Всего, руб. (гр. 5+ гр.6+ гр.7+ гр.8), месяц</t>
  </si>
  <si>
    <t>Сумма НДФЛ, месяц</t>
  </si>
  <si>
    <t>Сумма к выплате, месяц</t>
  </si>
  <si>
    <t>Оклад по ставке, руб.</t>
  </si>
  <si>
    <t>Итого ФОТ за 12 мес. :</t>
  </si>
  <si>
    <t>Лет.период</t>
  </si>
  <si>
    <t>Зим.период</t>
  </si>
  <si>
    <t>Итого к выплате за 12 мес. :</t>
  </si>
  <si>
    <t>Налог с заработной платы 30,02%</t>
  </si>
  <si>
    <t>* Фонд оплаты труда в летний период составляет 62 346,00 х 7 месяцев = 436 422 руб 00 коп., сумма к выплате составляет 54 500,00 х 7 месяцев = 381 500 руб 00 коп.</t>
  </si>
  <si>
    <t>Штатное расписание на летний период(с 01 апреля - 31 октября)2020 год.</t>
  </si>
  <si>
    <t>Штатное расписание на Зимний период 2020 год</t>
  </si>
  <si>
    <t>* Фонд оплаты труда в зимний период составляет 57 317,00 х 5 месяцев = 286 585 руб 00 коп., сумма к выплате составляет 50 125,00 х 5 месяцев = 250 625 руб 00 коп.</t>
  </si>
  <si>
    <t>п. 5.4 ст. 14 ФЗ-217</t>
  </si>
  <si>
    <t>п. 5.5 ст. 14 ФЗ-217</t>
  </si>
  <si>
    <t>п 5.2 ст. 14 ФЗ-217</t>
  </si>
  <si>
    <t>п. 5.2 ст.14 ФЗ-217</t>
  </si>
  <si>
    <t>п. 5.9 ст. 14 ФЗ-217</t>
  </si>
  <si>
    <t>п. 5.7 ст. 14 ФЗ-217</t>
  </si>
  <si>
    <t>п. 5.1 ст.14 ФЗ-217</t>
  </si>
  <si>
    <t>п. 5.4 ст.14 ФЗ-217</t>
  </si>
  <si>
    <t>п. 5.8 ст.14 ФЗ-217</t>
  </si>
  <si>
    <t>п. 5 ст. 14 ФЗ-217</t>
  </si>
  <si>
    <t>п. 5.8 ст. 14 ФЗ-217</t>
  </si>
  <si>
    <t>Приносящая доход деятельность</t>
  </si>
  <si>
    <t>Аренда магазина</t>
  </si>
  <si>
    <t>Приходно-расходная смета НСТ "Надежда" на 2022 год</t>
  </si>
  <si>
    <t>Покос травы, спил аварийных  деревьев в местах общего пользования</t>
  </si>
  <si>
    <t>Исходя из среднегодовых затрат по анализу рынка</t>
  </si>
  <si>
    <t>Исходя из среднегодовых затрат по прошлому году</t>
  </si>
  <si>
    <t>Исходя из среднегодовых затрат по договору с банком</t>
  </si>
  <si>
    <t>Исходя из среднегодовых затрат по договору с контрагентом</t>
  </si>
  <si>
    <t>Очистка дорог Товарищества от снега в зимний период</t>
  </si>
  <si>
    <t xml:space="preserve">Закупка дров (колотых) </t>
  </si>
  <si>
    <t xml:space="preserve">Закупка угля </t>
  </si>
  <si>
    <t xml:space="preserve">Льгота членам Правления и Ревизионной комиссии в размере освобождения оплаты =5 соток                           </t>
  </si>
  <si>
    <t>Остаток на счете по состоянию на 01.01.2022</t>
  </si>
  <si>
    <r>
      <t xml:space="preserve">Членские взносы </t>
    </r>
    <r>
      <rPr>
        <b/>
        <sz val="11"/>
        <rFont val="Times New Roman"/>
        <family val="1"/>
        <charset val="204"/>
      </rPr>
      <t>4372,06</t>
    </r>
    <r>
      <rPr>
        <sz val="11"/>
        <rFont val="Times New Roman"/>
        <family val="1"/>
        <charset val="204"/>
      </rPr>
      <t xml:space="preserve"> (сотки)* </t>
    </r>
    <r>
      <rPr>
        <b/>
        <sz val="11"/>
        <rFont val="Times New Roman"/>
        <family val="1"/>
        <charset val="204"/>
      </rPr>
      <t>600,00</t>
    </r>
    <r>
      <rPr>
        <sz val="11"/>
        <rFont val="Times New Roman"/>
        <family val="1"/>
        <charset val="204"/>
      </rPr>
      <t xml:space="preserve"> (за 1 сотку)</t>
    </r>
  </si>
  <si>
    <t>35 соток*600 рублей                                                            Исходя из решения общего собрания</t>
  </si>
  <si>
    <t>4000*3 Исходя из среднегодовых                                   затрат по анализу рынка</t>
  </si>
  <si>
    <t>2500*6 Исходя из среднегодовых                           затрат по анализу рынка</t>
  </si>
  <si>
    <t>1000*12 Исходя из среднегодовых                           затрат по анализу рынка</t>
  </si>
  <si>
    <t>Резервный фонд (с подоходным налогом 13%)</t>
  </si>
  <si>
    <t>1500*12 +3000    Исходя из среднегодовых затрат по анализу рынка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</si>
</sst>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#,##0.00\ _р_."/>
  </numFmts>
  <fonts count="14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  <font>
      <sz val="11"/>
      <color theme="1"/>
      <name val="Arial Narrow"/>
      <family val="2"/>
      <charset val="204"/>
    </font>
    <font>
      <b/>
      <i/>
      <sz val="12"/>
      <color theme="1"/>
      <name val="Arial Narrow"/>
      <family val="2"/>
      <charset val="204"/>
    </font>
    <font>
      <i/>
      <sz val="18"/>
      <color theme="1"/>
      <name val="Arial Narrow"/>
      <family val="2"/>
      <charset val="204"/>
    </font>
    <font>
      <b/>
      <sz val="14"/>
      <color theme="1"/>
      <name val="Arial Narrow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/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64" fontId="2" fillId="0" borderId="1" xfId="0" applyNumberFormat="1" applyFont="1" applyBorder="1"/>
    <xf numFmtId="0" fontId="3" fillId="0" borderId="1" xfId="0" applyFont="1" applyBorder="1"/>
    <xf numFmtId="164" fontId="3" fillId="0" borderId="1" xfId="0" applyNumberFormat="1" applyFont="1" applyBorder="1"/>
    <xf numFmtId="0" fontId="2" fillId="0" borderId="4" xfId="0" applyFont="1" applyBorder="1"/>
    <xf numFmtId="0" fontId="3" fillId="0" borderId="4" xfId="0" applyFont="1" applyBorder="1"/>
    <xf numFmtId="0" fontId="2" fillId="2" borderId="1" xfId="0" applyFont="1" applyFill="1" applyBorder="1"/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5" fillId="0" borderId="0" xfId="0" applyFont="1"/>
    <xf numFmtId="0" fontId="8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5" fillId="0" borderId="1" xfId="0" applyNumberFormat="1" applyFont="1" applyBorder="1"/>
    <xf numFmtId="165" fontId="8" fillId="0" borderId="1" xfId="0" applyNumberFormat="1" applyFont="1" applyBorder="1"/>
    <xf numFmtId="0" fontId="8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0" xfId="0" applyAlignment="1"/>
    <xf numFmtId="0" fontId="0" fillId="0" borderId="0" xfId="0" applyAlignment="1">
      <alignment horizontal="right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164" fontId="2" fillId="0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164" fontId="3" fillId="0" borderId="1" xfId="0" applyNumberFormat="1" applyFont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164" fontId="12" fillId="0" borderId="1" xfId="0" applyNumberFormat="1" applyFont="1" applyBorder="1"/>
    <xf numFmtId="0" fontId="12" fillId="0" borderId="1" xfId="0" applyFont="1" applyBorder="1" applyAlignment="1">
      <alignment wrapText="1"/>
    </xf>
    <xf numFmtId="164" fontId="2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165" fontId="11" fillId="0" borderId="1" xfId="0" applyNumberFormat="1" applyFont="1" applyBorder="1" applyAlignment="1">
      <alignment horizontal="center"/>
    </xf>
    <xf numFmtId="0" fontId="10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0" fontId="10" fillId="0" borderId="0" xfId="0" applyFont="1" applyAlignment="1">
      <alignment horizontal="right"/>
    </xf>
    <xf numFmtId="165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6" fillId="0" borderId="1" xfId="0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0" xfId="0" applyFont="1" applyAlignment="1">
      <alignment horizontal="right"/>
    </xf>
    <xf numFmtId="0" fontId="9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4"/>
  <sheetViews>
    <sheetView tabSelected="1" topLeftCell="B31" workbookViewId="0">
      <selection activeCell="H28" sqref="H28"/>
    </sheetView>
  </sheetViews>
  <sheetFormatPr defaultRowHeight="14.4" x14ac:dyDescent="0.3"/>
  <cols>
    <col min="1" max="1" width="4.33203125" style="32" customWidth="1"/>
    <col min="2" max="2" width="32.6640625" customWidth="1"/>
    <col min="3" max="3" width="19.6640625" customWidth="1"/>
    <col min="4" max="4" width="31.5546875" customWidth="1"/>
    <col min="5" max="5" width="21.109375" customWidth="1"/>
  </cols>
  <sheetData>
    <row r="1" spans="1:5" s="2" customFormat="1" ht="13.8" x14ac:dyDescent="0.25">
      <c r="A1" s="51" t="s">
        <v>83</v>
      </c>
      <c r="B1" s="52"/>
      <c r="C1" s="52"/>
      <c r="D1" s="52"/>
      <c r="E1" s="52"/>
    </row>
    <row r="2" spans="1:5" s="2" customFormat="1" ht="13.8" x14ac:dyDescent="0.25">
      <c r="A2" s="15"/>
      <c r="B2" s="3"/>
      <c r="C2" s="3"/>
      <c r="D2" s="3"/>
    </row>
    <row r="3" spans="1:5" s="2" customFormat="1" ht="27.6" x14ac:dyDescent="0.25">
      <c r="A3" s="12" t="s">
        <v>0</v>
      </c>
      <c r="B3" s="4" t="s">
        <v>2</v>
      </c>
      <c r="C3" s="50" t="s">
        <v>26</v>
      </c>
      <c r="D3" s="50"/>
      <c r="E3" s="14" t="s">
        <v>29</v>
      </c>
    </row>
    <row r="4" spans="1:5" s="2" customFormat="1" ht="45" customHeight="1" x14ac:dyDescent="0.25">
      <c r="A4" s="28"/>
      <c r="B4" s="4" t="s">
        <v>34</v>
      </c>
      <c r="C4" s="12" t="s">
        <v>28</v>
      </c>
      <c r="D4" s="4" t="s">
        <v>27</v>
      </c>
      <c r="E4" s="13" t="s">
        <v>30</v>
      </c>
    </row>
    <row r="5" spans="1:5" s="2" customFormat="1" ht="28.5" customHeight="1" x14ac:dyDescent="0.25">
      <c r="A5" s="28">
        <v>1</v>
      </c>
      <c r="B5" s="34" t="s">
        <v>93</v>
      </c>
      <c r="C5" s="12"/>
      <c r="D5" s="33"/>
      <c r="E5" s="49">
        <v>403585.38</v>
      </c>
    </row>
    <row r="6" spans="1:5" s="2" customFormat="1" ht="30.75" customHeight="1" x14ac:dyDescent="0.25">
      <c r="A6" s="29">
        <v>2</v>
      </c>
      <c r="B6" s="48" t="s">
        <v>94</v>
      </c>
      <c r="E6" s="47">
        <v>2623236</v>
      </c>
    </row>
    <row r="7" spans="1:5" s="2" customFormat="1" ht="13.8" x14ac:dyDescent="0.25">
      <c r="A7" s="29">
        <v>3</v>
      </c>
      <c r="B7" s="2" t="s">
        <v>82</v>
      </c>
      <c r="E7" s="5">
        <v>35000</v>
      </c>
    </row>
    <row r="8" spans="1:5" s="2" customFormat="1" ht="13.8" x14ac:dyDescent="0.25">
      <c r="A8" s="29">
        <v>4</v>
      </c>
      <c r="B8" s="2" t="s">
        <v>1</v>
      </c>
      <c r="E8" s="5">
        <v>0</v>
      </c>
    </row>
    <row r="9" spans="1:5" s="2" customFormat="1" ht="13.8" x14ac:dyDescent="0.25">
      <c r="A9" s="29">
        <v>5</v>
      </c>
      <c r="B9" s="2" t="s">
        <v>81</v>
      </c>
      <c r="E9" s="5">
        <v>0</v>
      </c>
    </row>
    <row r="10" spans="1:5" s="2" customFormat="1" ht="13.8" x14ac:dyDescent="0.25">
      <c r="A10" s="15"/>
      <c r="B10" s="6" t="s">
        <v>21</v>
      </c>
      <c r="C10" s="6"/>
      <c r="D10" s="6"/>
      <c r="E10" s="7">
        <f>SUM(E5:E9)</f>
        <v>3061821.38</v>
      </c>
    </row>
    <row r="11" spans="1:5" s="2" customFormat="1" ht="0.75" customHeight="1" x14ac:dyDescent="0.25">
      <c r="A11" s="15"/>
      <c r="E11" s="5"/>
    </row>
    <row r="12" spans="1:5" s="2" customFormat="1" ht="41.4" x14ac:dyDescent="0.25">
      <c r="A12" s="30" t="s">
        <v>0</v>
      </c>
      <c r="B12" s="33" t="s">
        <v>3</v>
      </c>
      <c r="C12" s="12" t="s">
        <v>28</v>
      </c>
      <c r="D12" s="33" t="s">
        <v>27</v>
      </c>
      <c r="E12" s="13" t="s">
        <v>4</v>
      </c>
    </row>
    <row r="13" spans="1:5" s="2" customFormat="1" ht="13.8" x14ac:dyDescent="0.25">
      <c r="A13" s="31"/>
      <c r="B13" s="9" t="s">
        <v>25</v>
      </c>
      <c r="C13" s="9"/>
      <c r="D13" s="9"/>
      <c r="E13" s="8"/>
    </row>
    <row r="14" spans="1:5" s="10" customFormat="1" ht="27.6" x14ac:dyDescent="0.25">
      <c r="A14" s="35">
        <v>1</v>
      </c>
      <c r="B14" s="36" t="s">
        <v>89</v>
      </c>
      <c r="C14" s="37" t="s">
        <v>70</v>
      </c>
      <c r="D14" s="11" t="s">
        <v>85</v>
      </c>
      <c r="E14" s="38">
        <v>250000</v>
      </c>
    </row>
    <row r="15" spans="1:5" s="10" customFormat="1" ht="27.6" x14ac:dyDescent="0.25">
      <c r="A15" s="35">
        <v>2</v>
      </c>
      <c r="B15" s="36" t="s">
        <v>5</v>
      </c>
      <c r="C15" s="37" t="s">
        <v>70</v>
      </c>
      <c r="D15" s="11" t="s">
        <v>85</v>
      </c>
      <c r="E15" s="38">
        <v>55000</v>
      </c>
    </row>
    <row r="16" spans="1:5" s="10" customFormat="1" ht="41.4" x14ac:dyDescent="0.25">
      <c r="A16" s="35">
        <v>3</v>
      </c>
      <c r="B16" s="36" t="s">
        <v>84</v>
      </c>
      <c r="C16" s="37" t="s">
        <v>70</v>
      </c>
      <c r="D16" s="11" t="s">
        <v>85</v>
      </c>
      <c r="E16" s="38">
        <v>200000</v>
      </c>
    </row>
    <row r="17" spans="1:5" s="10" customFormat="1" ht="27.6" x14ac:dyDescent="0.25">
      <c r="A17" s="35">
        <v>4</v>
      </c>
      <c r="B17" s="36" t="s">
        <v>31</v>
      </c>
      <c r="C17" s="37" t="s">
        <v>70</v>
      </c>
      <c r="D17" s="11" t="s">
        <v>85</v>
      </c>
      <c r="E17" s="38">
        <v>50000</v>
      </c>
    </row>
    <row r="18" spans="1:5" s="10" customFormat="1" ht="13.8" x14ac:dyDescent="0.25">
      <c r="A18" s="35"/>
      <c r="B18" s="39" t="s">
        <v>6</v>
      </c>
      <c r="C18" s="40"/>
      <c r="D18" s="40"/>
      <c r="E18" s="38"/>
    </row>
    <row r="19" spans="1:5" s="10" customFormat="1" ht="30" customHeight="1" x14ac:dyDescent="0.25">
      <c r="A19" s="35">
        <v>5</v>
      </c>
      <c r="B19" s="41" t="s">
        <v>90</v>
      </c>
      <c r="C19" s="37" t="s">
        <v>71</v>
      </c>
      <c r="D19" s="35" t="s">
        <v>97</v>
      </c>
      <c r="E19" s="38">
        <v>15000</v>
      </c>
    </row>
    <row r="20" spans="1:5" s="10" customFormat="1" ht="27.6" x14ac:dyDescent="0.25">
      <c r="A20" s="35">
        <v>6</v>
      </c>
      <c r="B20" s="41" t="s">
        <v>91</v>
      </c>
      <c r="C20" s="37" t="s">
        <v>71</v>
      </c>
      <c r="D20" s="35" t="s">
        <v>96</v>
      </c>
      <c r="E20" s="38">
        <v>15000</v>
      </c>
    </row>
    <row r="21" spans="1:5" s="10" customFormat="1" ht="30" customHeight="1" x14ac:dyDescent="0.25">
      <c r="A21" s="35">
        <v>7</v>
      </c>
      <c r="B21" s="41" t="s">
        <v>7</v>
      </c>
      <c r="C21" s="37" t="s">
        <v>71</v>
      </c>
      <c r="D21" s="35" t="s">
        <v>98</v>
      </c>
      <c r="E21" s="42">
        <v>24000</v>
      </c>
    </row>
    <row r="22" spans="1:5" s="10" customFormat="1" ht="27.6" x14ac:dyDescent="0.25">
      <c r="A22" s="35">
        <v>8</v>
      </c>
      <c r="B22" s="41" t="s">
        <v>8</v>
      </c>
      <c r="C22" s="37"/>
      <c r="D22" s="11" t="s">
        <v>86</v>
      </c>
      <c r="E22" s="38">
        <v>4800</v>
      </c>
    </row>
    <row r="23" spans="1:5" s="10" customFormat="1" ht="27.6" x14ac:dyDescent="0.25">
      <c r="A23" s="35">
        <v>9</v>
      </c>
      <c r="B23" s="36" t="s">
        <v>23</v>
      </c>
      <c r="C23" s="37" t="s">
        <v>71</v>
      </c>
      <c r="D23" s="11" t="s">
        <v>85</v>
      </c>
      <c r="E23" s="38">
        <v>27600</v>
      </c>
    </row>
    <row r="24" spans="1:5" s="10" customFormat="1" ht="27.6" x14ac:dyDescent="0.25">
      <c r="A24" s="35">
        <v>10</v>
      </c>
      <c r="B24" s="36" t="s">
        <v>9</v>
      </c>
      <c r="C24" s="37" t="s">
        <v>71</v>
      </c>
      <c r="D24" s="11" t="s">
        <v>86</v>
      </c>
      <c r="E24" s="38">
        <v>30000</v>
      </c>
    </row>
    <row r="25" spans="1:5" s="10" customFormat="1" ht="13.8" x14ac:dyDescent="0.25">
      <c r="A25" s="35"/>
      <c r="B25" s="39" t="s">
        <v>35</v>
      </c>
      <c r="C25" s="37"/>
      <c r="D25" s="11"/>
      <c r="E25" s="38"/>
    </row>
    <row r="26" spans="1:5" s="10" customFormat="1" ht="41.4" x14ac:dyDescent="0.25">
      <c r="A26" s="35">
        <v>11</v>
      </c>
      <c r="B26" s="36" t="s">
        <v>19</v>
      </c>
      <c r="C26" s="37" t="s">
        <v>72</v>
      </c>
      <c r="D26" s="11" t="s">
        <v>88</v>
      </c>
      <c r="E26" s="38">
        <v>240000</v>
      </c>
    </row>
    <row r="27" spans="1:5" s="10" customFormat="1" ht="27.6" x14ac:dyDescent="0.25">
      <c r="A27" s="35">
        <v>12</v>
      </c>
      <c r="B27" s="36" t="s">
        <v>10</v>
      </c>
      <c r="C27" s="37" t="s">
        <v>74</v>
      </c>
      <c r="D27" s="11" t="s">
        <v>86</v>
      </c>
      <c r="E27" s="38">
        <v>115000</v>
      </c>
    </row>
    <row r="28" spans="1:5" s="10" customFormat="1" ht="27.6" x14ac:dyDescent="0.25">
      <c r="A28" s="35">
        <v>13</v>
      </c>
      <c r="B28" s="36" t="s">
        <v>24</v>
      </c>
      <c r="C28" s="37" t="s">
        <v>75</v>
      </c>
      <c r="D28" s="11" t="s">
        <v>88</v>
      </c>
      <c r="E28" s="42">
        <v>240000</v>
      </c>
    </row>
    <row r="29" spans="1:5" s="10" customFormat="1" ht="27.6" x14ac:dyDescent="0.25">
      <c r="A29" s="35">
        <v>14</v>
      </c>
      <c r="B29" s="36" t="s">
        <v>14</v>
      </c>
      <c r="C29" s="37" t="s">
        <v>73</v>
      </c>
      <c r="D29" s="11" t="s">
        <v>87</v>
      </c>
      <c r="E29" s="42">
        <v>23300</v>
      </c>
    </row>
    <row r="30" spans="1:5" s="10" customFormat="1" ht="27.6" x14ac:dyDescent="0.25">
      <c r="A30" s="35">
        <v>15</v>
      </c>
      <c r="B30" s="36" t="s">
        <v>15</v>
      </c>
      <c r="C30" s="37" t="s">
        <v>73</v>
      </c>
      <c r="D30" s="11" t="s">
        <v>87</v>
      </c>
      <c r="E30" s="42">
        <v>41300</v>
      </c>
    </row>
    <row r="31" spans="1:5" s="10" customFormat="1" ht="41.4" x14ac:dyDescent="0.25">
      <c r="A31" s="35">
        <v>16</v>
      </c>
      <c r="B31" s="36" t="s">
        <v>17</v>
      </c>
      <c r="C31" s="37" t="s">
        <v>76</v>
      </c>
      <c r="D31" s="35" t="s">
        <v>100</v>
      </c>
      <c r="E31" s="38">
        <v>21000</v>
      </c>
    </row>
    <row r="32" spans="1:5" s="10" customFormat="1" ht="27.6" x14ac:dyDescent="0.25">
      <c r="A32" s="35">
        <v>17</v>
      </c>
      <c r="B32" s="36" t="s">
        <v>12</v>
      </c>
      <c r="C32" s="37" t="s">
        <v>76</v>
      </c>
      <c r="D32" s="11" t="s">
        <v>86</v>
      </c>
      <c r="E32" s="38">
        <v>17500</v>
      </c>
    </row>
    <row r="33" spans="1:5" s="10" customFormat="1" ht="41.4" x14ac:dyDescent="0.25">
      <c r="A33" s="35">
        <v>18</v>
      </c>
      <c r="B33" s="36" t="s">
        <v>16</v>
      </c>
      <c r="C33" s="37" t="s">
        <v>76</v>
      </c>
      <c r="D33" s="11" t="s">
        <v>85</v>
      </c>
      <c r="E33" s="42">
        <v>42000</v>
      </c>
    </row>
    <row r="34" spans="1:5" s="10" customFormat="1" ht="27.6" x14ac:dyDescent="0.25">
      <c r="A34" s="35">
        <v>19</v>
      </c>
      <c r="B34" s="36" t="s">
        <v>18</v>
      </c>
      <c r="C34" s="37" t="s">
        <v>77</v>
      </c>
      <c r="D34" s="11" t="s">
        <v>85</v>
      </c>
      <c r="E34" s="42">
        <v>25200</v>
      </c>
    </row>
    <row r="35" spans="1:5" s="10" customFormat="1" ht="13.8" x14ac:dyDescent="0.25">
      <c r="A35" s="35"/>
      <c r="B35" s="39" t="s">
        <v>11</v>
      </c>
      <c r="C35" s="40"/>
      <c r="D35" s="40"/>
      <c r="E35" s="38"/>
    </row>
    <row r="36" spans="1:5" s="10" customFormat="1" ht="27.6" x14ac:dyDescent="0.25">
      <c r="A36" s="35">
        <v>20</v>
      </c>
      <c r="B36" s="36" t="s">
        <v>13</v>
      </c>
      <c r="C36" s="37" t="s">
        <v>78</v>
      </c>
      <c r="D36" s="11" t="s">
        <v>85</v>
      </c>
      <c r="E36" s="38">
        <v>20000</v>
      </c>
    </row>
    <row r="37" spans="1:5" s="10" customFormat="1" ht="13.8" x14ac:dyDescent="0.25">
      <c r="A37" s="35"/>
      <c r="B37" s="39" t="s">
        <v>37</v>
      </c>
      <c r="C37" s="37"/>
      <c r="D37" s="11"/>
      <c r="E37" s="42"/>
    </row>
    <row r="38" spans="1:5" s="10" customFormat="1" ht="27.6" x14ac:dyDescent="0.25">
      <c r="A38" s="35">
        <v>21</v>
      </c>
      <c r="B38" s="36" t="s">
        <v>22</v>
      </c>
      <c r="C38" s="37" t="s">
        <v>75</v>
      </c>
      <c r="D38" s="35" t="s">
        <v>36</v>
      </c>
      <c r="E38" s="42">
        <v>756900</v>
      </c>
    </row>
    <row r="39" spans="1:5" s="10" customFormat="1" ht="27.6" x14ac:dyDescent="0.25">
      <c r="A39" s="35">
        <v>22</v>
      </c>
      <c r="B39" s="36" t="s">
        <v>65</v>
      </c>
      <c r="C39" s="37" t="s">
        <v>74</v>
      </c>
      <c r="D39" s="35" t="s">
        <v>32</v>
      </c>
      <c r="E39" s="42">
        <v>227221.38</v>
      </c>
    </row>
    <row r="40" spans="1:5" s="10" customFormat="1" ht="27.6" x14ac:dyDescent="0.25">
      <c r="A40" s="35">
        <v>23</v>
      </c>
      <c r="B40" s="36" t="s">
        <v>99</v>
      </c>
      <c r="C40" s="37" t="s">
        <v>79</v>
      </c>
      <c r="D40" s="37" t="s">
        <v>33</v>
      </c>
      <c r="E40" s="38">
        <v>500000</v>
      </c>
    </row>
    <row r="41" spans="1:5" s="10" customFormat="1" ht="41.4" x14ac:dyDescent="0.25">
      <c r="A41" s="35">
        <v>24</v>
      </c>
      <c r="B41" s="36" t="s">
        <v>92</v>
      </c>
      <c r="C41" s="37" t="s">
        <v>80</v>
      </c>
      <c r="D41" s="35" t="s">
        <v>95</v>
      </c>
      <c r="E41" s="42">
        <v>21000</v>
      </c>
    </row>
    <row r="42" spans="1:5" s="10" customFormat="1" ht="41.4" x14ac:dyDescent="0.25">
      <c r="A42" s="35">
        <v>25</v>
      </c>
      <c r="B42" s="36" t="s">
        <v>20</v>
      </c>
      <c r="C42" s="37" t="s">
        <v>80</v>
      </c>
      <c r="D42" s="11" t="s">
        <v>54</v>
      </c>
      <c r="E42" s="38">
        <v>100000</v>
      </c>
    </row>
    <row r="43" spans="1:5" s="2" customFormat="1" ht="13.8" x14ac:dyDescent="0.25">
      <c r="A43" s="28"/>
      <c r="B43" s="43" t="s">
        <v>21</v>
      </c>
      <c r="C43" s="43"/>
      <c r="D43" s="33"/>
      <c r="E43" s="44">
        <f>SUM(E14:E42)</f>
        <v>3061821.38</v>
      </c>
    </row>
    <row r="44" spans="1:5" x14ac:dyDescent="0.3">
      <c r="A44" s="45"/>
      <c r="B44" s="46"/>
      <c r="C44" s="46"/>
      <c r="D44" s="46"/>
      <c r="E44" s="46"/>
    </row>
  </sheetData>
  <mergeCells count="2">
    <mergeCell ref="C3:D3"/>
    <mergeCell ref="A1:E1"/>
  </mergeCells>
  <pageMargins left="0" right="0" top="0" bottom="0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6"/>
  <sheetViews>
    <sheetView workbookViewId="0">
      <selection activeCell="H9" sqref="H9"/>
    </sheetView>
  </sheetViews>
  <sheetFormatPr defaultRowHeight="14.4" x14ac:dyDescent="0.3"/>
  <cols>
    <col min="2" max="2" width="13" customWidth="1"/>
    <col min="3" max="3" width="7.33203125" customWidth="1"/>
    <col min="6" max="6" width="6.33203125" customWidth="1"/>
    <col min="7" max="7" width="1.88671875" hidden="1" customWidth="1"/>
    <col min="9" max="9" width="0.33203125" customWidth="1"/>
    <col min="11" max="11" width="4.33203125" customWidth="1"/>
    <col min="12" max="12" width="13.5546875" customWidth="1"/>
    <col min="13" max="13" width="8.6640625" customWidth="1"/>
    <col min="14" max="14" width="7.6640625" customWidth="1"/>
    <col min="15" max="15" width="11.5546875" customWidth="1"/>
    <col min="17" max="17" width="3.33203125" customWidth="1"/>
    <col min="18" max="18" width="5.88671875" hidden="1" customWidth="1"/>
    <col min="19" max="19" width="11" customWidth="1"/>
    <col min="20" max="20" width="11.6640625" customWidth="1"/>
  </cols>
  <sheetData>
    <row r="1" spans="1:20" ht="37.5" customHeight="1" x14ac:dyDescent="0.3">
      <c r="A1" s="68" t="s">
        <v>67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</row>
    <row r="2" spans="1:20" s="1" customFormat="1" ht="15.6" x14ac:dyDescent="0.3">
      <c r="A2" s="64" t="s">
        <v>51</v>
      </c>
      <c r="B2" s="64"/>
      <c r="C2" s="64"/>
      <c r="D2" s="62" t="s">
        <v>38</v>
      </c>
      <c r="E2" s="62"/>
      <c r="F2" s="62"/>
      <c r="G2" s="62"/>
      <c r="H2" s="62" t="s">
        <v>39</v>
      </c>
      <c r="I2" s="62"/>
      <c r="J2" s="62" t="s">
        <v>55</v>
      </c>
      <c r="K2" s="62"/>
      <c r="L2" s="62" t="s">
        <v>60</v>
      </c>
      <c r="M2" s="64" t="s">
        <v>40</v>
      </c>
      <c r="N2" s="64"/>
      <c r="O2" s="64"/>
      <c r="P2" s="62" t="s">
        <v>57</v>
      </c>
      <c r="Q2" s="62"/>
      <c r="R2" s="62"/>
      <c r="S2" s="62" t="s">
        <v>58</v>
      </c>
      <c r="T2" s="62" t="s">
        <v>59</v>
      </c>
    </row>
    <row r="3" spans="1:20" s="1" customFormat="1" ht="41.4" x14ac:dyDescent="0.3">
      <c r="A3" s="64" t="s">
        <v>52</v>
      </c>
      <c r="B3" s="64"/>
      <c r="C3" s="18" t="s">
        <v>53</v>
      </c>
      <c r="D3" s="62"/>
      <c r="E3" s="62"/>
      <c r="F3" s="62"/>
      <c r="G3" s="62"/>
      <c r="H3" s="62"/>
      <c r="I3" s="62"/>
      <c r="J3" s="62"/>
      <c r="K3" s="62"/>
      <c r="L3" s="62"/>
      <c r="M3" s="19" t="s">
        <v>41</v>
      </c>
      <c r="N3" s="18" t="s">
        <v>42</v>
      </c>
      <c r="O3" s="18"/>
      <c r="P3" s="62"/>
      <c r="Q3" s="62"/>
      <c r="R3" s="62"/>
      <c r="S3" s="62"/>
      <c r="T3" s="62"/>
    </row>
    <row r="4" spans="1:20" s="1" customFormat="1" ht="15.6" x14ac:dyDescent="0.3">
      <c r="A4" s="61">
        <v>1</v>
      </c>
      <c r="B4" s="61"/>
      <c r="C4" s="20">
        <v>2</v>
      </c>
      <c r="D4" s="61">
        <v>3</v>
      </c>
      <c r="E4" s="61"/>
      <c r="F4" s="61"/>
      <c r="G4" s="61"/>
      <c r="H4" s="61">
        <v>4</v>
      </c>
      <c r="I4" s="61"/>
      <c r="J4" s="61">
        <v>5</v>
      </c>
      <c r="K4" s="61"/>
      <c r="L4" s="61"/>
      <c r="M4" s="20">
        <v>6</v>
      </c>
      <c r="N4" s="20">
        <v>7</v>
      </c>
      <c r="O4" s="20">
        <v>8</v>
      </c>
      <c r="P4" s="61">
        <v>9</v>
      </c>
      <c r="Q4" s="61"/>
      <c r="R4" s="61"/>
      <c r="S4" s="20">
        <v>10</v>
      </c>
      <c r="T4" s="20">
        <v>11</v>
      </c>
    </row>
    <row r="5" spans="1:20" s="1" customFormat="1" ht="15" customHeight="1" x14ac:dyDescent="0.3">
      <c r="A5" s="60" t="s">
        <v>45</v>
      </c>
      <c r="B5" s="60"/>
      <c r="C5" s="20">
        <v>1</v>
      </c>
      <c r="D5" s="60" t="s">
        <v>48</v>
      </c>
      <c r="E5" s="60"/>
      <c r="F5" s="60"/>
      <c r="G5" s="60"/>
      <c r="H5" s="61">
        <v>0.5</v>
      </c>
      <c r="I5" s="61"/>
      <c r="J5" s="59">
        <v>36782.400000000001</v>
      </c>
      <c r="K5" s="59"/>
      <c r="L5" s="21">
        <v>18391.2</v>
      </c>
      <c r="M5" s="21">
        <v>0.25</v>
      </c>
      <c r="N5" s="22"/>
      <c r="O5" s="22">
        <f>L5*25/100</f>
        <v>4597.8</v>
      </c>
      <c r="P5" s="59">
        <v>22989</v>
      </c>
      <c r="Q5" s="59"/>
      <c r="R5" s="59"/>
      <c r="S5" s="21">
        <v>2989</v>
      </c>
      <c r="T5" s="21">
        <f>P5-S5</f>
        <v>20000</v>
      </c>
    </row>
    <row r="6" spans="1:20" s="1" customFormat="1" ht="15.6" x14ac:dyDescent="0.3">
      <c r="A6" s="60" t="s">
        <v>46</v>
      </c>
      <c r="B6" s="60"/>
      <c r="C6" s="20">
        <v>1</v>
      </c>
      <c r="D6" s="60" t="s">
        <v>49</v>
      </c>
      <c r="E6" s="60"/>
      <c r="F6" s="60"/>
      <c r="G6" s="60"/>
      <c r="H6" s="61">
        <v>0.5</v>
      </c>
      <c r="I6" s="61"/>
      <c r="J6" s="59">
        <v>40782.400000000001</v>
      </c>
      <c r="K6" s="59"/>
      <c r="L6" s="21">
        <v>20391.2</v>
      </c>
      <c r="M6" s="21">
        <v>0.25</v>
      </c>
      <c r="N6" s="22"/>
      <c r="O6" s="22">
        <f>L6*25/100</f>
        <v>5097.8</v>
      </c>
      <c r="P6" s="59">
        <v>24989</v>
      </c>
      <c r="Q6" s="59"/>
      <c r="R6" s="59"/>
      <c r="S6" s="21">
        <v>2989</v>
      </c>
      <c r="T6" s="21">
        <f>P6-S6</f>
        <v>22000</v>
      </c>
    </row>
    <row r="7" spans="1:20" s="1" customFormat="1" ht="15.6" x14ac:dyDescent="0.3">
      <c r="A7" s="60" t="s">
        <v>46</v>
      </c>
      <c r="B7" s="60"/>
      <c r="C7" s="20">
        <v>1</v>
      </c>
      <c r="D7" s="60" t="s">
        <v>50</v>
      </c>
      <c r="E7" s="60"/>
      <c r="F7" s="60"/>
      <c r="G7" s="60"/>
      <c r="H7" s="61">
        <v>0.5</v>
      </c>
      <c r="I7" s="61"/>
      <c r="J7" s="59">
        <f>L7*2</f>
        <v>22988.799999999999</v>
      </c>
      <c r="K7" s="59"/>
      <c r="L7" s="21">
        <v>11494.4</v>
      </c>
      <c r="M7" s="21">
        <v>0.25</v>
      </c>
      <c r="N7" s="22"/>
      <c r="O7" s="22">
        <v>2873.6</v>
      </c>
      <c r="P7" s="59">
        <v>14368</v>
      </c>
      <c r="Q7" s="59"/>
      <c r="R7" s="59"/>
      <c r="S7" s="21">
        <v>1868</v>
      </c>
      <c r="T7" s="21">
        <f>P7-S7</f>
        <v>12500</v>
      </c>
    </row>
    <row r="8" spans="1:20" s="1" customFormat="1" ht="15.6" x14ac:dyDescent="0.3">
      <c r="A8" s="67" t="s">
        <v>56</v>
      </c>
      <c r="B8" s="67"/>
      <c r="C8" s="67"/>
      <c r="D8" s="67"/>
      <c r="E8" s="67"/>
      <c r="F8" s="67"/>
      <c r="G8" s="67"/>
      <c r="H8" s="67"/>
      <c r="I8" s="67"/>
      <c r="J8" s="67"/>
      <c r="K8" s="67"/>
      <c r="L8" s="23">
        <f>SUM(L5:L7)</f>
        <v>50276.800000000003</v>
      </c>
      <c r="M8" s="17"/>
      <c r="N8" s="17"/>
      <c r="O8" s="23">
        <f>SUM(O5:O7)</f>
        <v>12569.2</v>
      </c>
      <c r="P8" s="65">
        <f>SUM(P5:R7)</f>
        <v>62346</v>
      </c>
      <c r="Q8" s="66"/>
      <c r="R8" s="24"/>
      <c r="S8" s="23">
        <f>SUM(S5:S7)</f>
        <v>7846</v>
      </c>
      <c r="T8" s="23">
        <f>SUM(T5:T7)</f>
        <v>54500</v>
      </c>
    </row>
    <row r="9" spans="1:20" s="1" customFormat="1" ht="15.6" x14ac:dyDescent="0.3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spans="1:20" s="1" customFormat="1" ht="15.6" x14ac:dyDescent="0.3">
      <c r="A10" s="63" t="s">
        <v>66</v>
      </c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</row>
    <row r="11" spans="1:20" s="1" customFormat="1" ht="15.6" x14ac:dyDescent="0.3"/>
    <row r="12" spans="1:20" s="1" customFormat="1" ht="36.75" customHeight="1" x14ac:dyDescent="0.3">
      <c r="A12" s="68" t="s">
        <v>68</v>
      </c>
      <c r="B12" s="68"/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</row>
    <row r="13" spans="1:20" s="1" customFormat="1" ht="15.6" x14ac:dyDescent="0.3">
      <c r="A13" s="64" t="s">
        <v>51</v>
      </c>
      <c r="B13" s="64"/>
      <c r="C13" s="64"/>
      <c r="D13" s="62" t="s">
        <v>38</v>
      </c>
      <c r="E13" s="62"/>
      <c r="F13" s="62"/>
      <c r="G13" s="62"/>
      <c r="H13" s="62" t="s">
        <v>39</v>
      </c>
      <c r="I13" s="62"/>
      <c r="J13" s="62" t="s">
        <v>44</v>
      </c>
      <c r="K13" s="62"/>
      <c r="L13" s="62" t="s">
        <v>60</v>
      </c>
      <c r="M13" s="64" t="s">
        <v>40</v>
      </c>
      <c r="N13" s="64"/>
      <c r="O13" s="64"/>
      <c r="P13" s="62" t="s">
        <v>43</v>
      </c>
      <c r="Q13" s="62"/>
      <c r="R13" s="62"/>
      <c r="S13" s="62" t="s">
        <v>58</v>
      </c>
      <c r="T13" s="62" t="s">
        <v>59</v>
      </c>
    </row>
    <row r="14" spans="1:20" s="1" customFormat="1" ht="47.25" customHeight="1" x14ac:dyDescent="0.3">
      <c r="A14" s="64" t="s">
        <v>52</v>
      </c>
      <c r="B14" s="64"/>
      <c r="C14" s="18" t="s">
        <v>53</v>
      </c>
      <c r="D14" s="62"/>
      <c r="E14" s="62"/>
      <c r="F14" s="62"/>
      <c r="G14" s="62"/>
      <c r="H14" s="62"/>
      <c r="I14" s="62"/>
      <c r="J14" s="62"/>
      <c r="K14" s="62"/>
      <c r="L14" s="62"/>
      <c r="M14" s="19" t="s">
        <v>41</v>
      </c>
      <c r="N14" s="18" t="s">
        <v>42</v>
      </c>
      <c r="O14" s="18"/>
      <c r="P14" s="62"/>
      <c r="Q14" s="62"/>
      <c r="R14" s="62"/>
      <c r="S14" s="62"/>
      <c r="T14" s="62"/>
    </row>
    <row r="15" spans="1:20" s="1" customFormat="1" ht="15.6" x14ac:dyDescent="0.3">
      <c r="A15" s="69">
        <v>1</v>
      </c>
      <c r="B15" s="69"/>
      <c r="C15" s="25">
        <v>2</v>
      </c>
      <c r="D15" s="69">
        <v>3</v>
      </c>
      <c r="E15" s="69"/>
      <c r="F15" s="69"/>
      <c r="G15" s="69"/>
      <c r="H15" s="69">
        <v>4</v>
      </c>
      <c r="I15" s="69"/>
      <c r="J15" s="70">
        <v>5</v>
      </c>
      <c r="K15" s="71"/>
      <c r="L15" s="72"/>
      <c r="M15" s="25">
        <v>6</v>
      </c>
      <c r="N15" s="25">
        <v>7</v>
      </c>
      <c r="O15" s="25">
        <v>8</v>
      </c>
      <c r="P15" s="69">
        <v>9</v>
      </c>
      <c r="Q15" s="69"/>
      <c r="R15" s="69"/>
      <c r="S15" s="25">
        <v>10</v>
      </c>
      <c r="T15" s="25">
        <v>11</v>
      </c>
    </row>
    <row r="16" spans="1:20" s="1" customFormat="1" ht="15.75" customHeight="1" x14ac:dyDescent="0.3">
      <c r="A16" s="60" t="s">
        <v>45</v>
      </c>
      <c r="B16" s="60"/>
      <c r="C16" s="20">
        <v>1</v>
      </c>
      <c r="D16" s="60" t="s">
        <v>48</v>
      </c>
      <c r="E16" s="60"/>
      <c r="F16" s="60"/>
      <c r="G16" s="60"/>
      <c r="H16" s="61">
        <v>0.5</v>
      </c>
      <c r="I16" s="61"/>
      <c r="J16" s="59">
        <v>28736</v>
      </c>
      <c r="K16" s="59"/>
      <c r="L16" s="21">
        <v>14368</v>
      </c>
      <c r="M16" s="21">
        <v>0.25</v>
      </c>
      <c r="N16" s="22"/>
      <c r="O16" s="22">
        <v>3592</v>
      </c>
      <c r="P16" s="59">
        <v>17960</v>
      </c>
      <c r="Q16" s="59"/>
      <c r="R16" s="59"/>
      <c r="S16" s="21">
        <v>2335</v>
      </c>
      <c r="T16" s="21">
        <v>15625</v>
      </c>
    </row>
    <row r="17" spans="1:20" s="1" customFormat="1" ht="15.6" x14ac:dyDescent="0.3">
      <c r="A17" s="60" t="s">
        <v>46</v>
      </c>
      <c r="B17" s="60"/>
      <c r="C17" s="20">
        <v>1</v>
      </c>
      <c r="D17" s="60" t="s">
        <v>49</v>
      </c>
      <c r="E17" s="60"/>
      <c r="F17" s="60"/>
      <c r="G17" s="60"/>
      <c r="H17" s="61">
        <v>0.5</v>
      </c>
      <c r="I17" s="61"/>
      <c r="J17" s="59">
        <v>36782.400000000001</v>
      </c>
      <c r="K17" s="59"/>
      <c r="L17" s="21">
        <v>18391.2</v>
      </c>
      <c r="M17" s="21">
        <v>0.25</v>
      </c>
      <c r="N17" s="22"/>
      <c r="O17" s="22">
        <f>L17*25/100</f>
        <v>4597.8</v>
      </c>
      <c r="P17" s="59">
        <v>24989</v>
      </c>
      <c r="Q17" s="59"/>
      <c r="R17" s="59"/>
      <c r="S17" s="21">
        <v>2989</v>
      </c>
      <c r="T17" s="21">
        <f>P17-S17</f>
        <v>22000</v>
      </c>
    </row>
    <row r="18" spans="1:20" s="1" customFormat="1" ht="15.6" x14ac:dyDescent="0.3">
      <c r="A18" s="60" t="s">
        <v>47</v>
      </c>
      <c r="B18" s="60"/>
      <c r="C18" s="20">
        <v>1</v>
      </c>
      <c r="D18" s="60" t="s">
        <v>50</v>
      </c>
      <c r="E18" s="60"/>
      <c r="F18" s="60"/>
      <c r="G18" s="60"/>
      <c r="H18" s="61">
        <v>0.5</v>
      </c>
      <c r="I18" s="61"/>
      <c r="J18" s="59">
        <f>L18*2</f>
        <v>22988.799999999999</v>
      </c>
      <c r="K18" s="59"/>
      <c r="L18" s="21">
        <v>11494.4</v>
      </c>
      <c r="M18" s="21">
        <v>0.25</v>
      </c>
      <c r="N18" s="22"/>
      <c r="O18" s="22">
        <v>2873.6</v>
      </c>
      <c r="P18" s="59">
        <v>14368</v>
      </c>
      <c r="Q18" s="59"/>
      <c r="R18" s="59"/>
      <c r="S18" s="21">
        <v>1868</v>
      </c>
      <c r="T18" s="21">
        <f>P18-S18</f>
        <v>12500</v>
      </c>
    </row>
    <row r="19" spans="1:20" s="1" customFormat="1" ht="15.6" x14ac:dyDescent="0.3">
      <c r="A19" s="67" t="s">
        <v>56</v>
      </c>
      <c r="B19" s="67"/>
      <c r="C19" s="67"/>
      <c r="D19" s="67"/>
      <c r="E19" s="67"/>
      <c r="F19" s="67"/>
      <c r="G19" s="67"/>
      <c r="H19" s="67"/>
      <c r="I19" s="67"/>
      <c r="J19" s="67"/>
      <c r="K19" s="67"/>
      <c r="L19" s="23">
        <f>SUM(L16:L18)</f>
        <v>44253.599999999999</v>
      </c>
      <c r="M19" s="17"/>
      <c r="N19" s="17"/>
      <c r="O19" s="23">
        <f>SUM(O16:O18)</f>
        <v>11063.4</v>
      </c>
      <c r="P19" s="65">
        <f>SUM(P16:R18)</f>
        <v>57317</v>
      </c>
      <c r="Q19" s="66"/>
      <c r="R19" s="24"/>
      <c r="S19" s="23">
        <f>SUM(S16:S18)</f>
        <v>7192</v>
      </c>
      <c r="T19" s="23">
        <f>SUM(T16:T18)</f>
        <v>50125</v>
      </c>
    </row>
    <row r="20" spans="1:20" s="1" customFormat="1" ht="15.6" x14ac:dyDescent="0.3"/>
    <row r="21" spans="1:20" ht="15.6" x14ac:dyDescent="0.3">
      <c r="A21" s="63" t="s">
        <v>69</v>
      </c>
      <c r="B21" s="63"/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</row>
    <row r="23" spans="1:20" ht="18" x14ac:dyDescent="0.35">
      <c r="A23" s="58" t="s">
        <v>61</v>
      </c>
      <c r="B23" s="58"/>
      <c r="C23" s="58"/>
      <c r="D23" s="55" t="s">
        <v>62</v>
      </c>
      <c r="E23" s="56"/>
      <c r="F23" s="57">
        <f>P8*7</f>
        <v>436422</v>
      </c>
      <c r="G23" s="57"/>
      <c r="H23" s="57"/>
      <c r="I23" s="26"/>
      <c r="J23" s="26"/>
      <c r="K23" s="54" t="s">
        <v>64</v>
      </c>
      <c r="L23" s="54"/>
      <c r="M23" s="54"/>
      <c r="N23" s="54"/>
      <c r="O23" s="55" t="s">
        <v>62</v>
      </c>
      <c r="P23" s="56"/>
      <c r="Q23" s="57">
        <f>T8*7</f>
        <v>381500</v>
      </c>
      <c r="R23" s="57"/>
      <c r="S23" s="57"/>
      <c r="T23" s="26"/>
    </row>
    <row r="24" spans="1:20" x14ac:dyDescent="0.3">
      <c r="D24" s="55" t="s">
        <v>63</v>
      </c>
      <c r="E24" s="56"/>
      <c r="F24" s="57">
        <f>P19*5</f>
        <v>286585</v>
      </c>
      <c r="G24" s="57"/>
      <c r="H24" s="57"/>
      <c r="O24" s="55" t="s">
        <v>63</v>
      </c>
      <c r="P24" s="56"/>
      <c r="Q24" s="57">
        <f>T19*5</f>
        <v>250625</v>
      </c>
      <c r="R24" s="57"/>
      <c r="S24" s="57"/>
    </row>
    <row r="25" spans="1:20" ht="18" customHeight="1" x14ac:dyDescent="0.3">
      <c r="F25" s="53">
        <f>F23+F24</f>
        <v>723007</v>
      </c>
      <c r="G25" s="53"/>
      <c r="H25" s="53"/>
      <c r="Q25" s="53">
        <f>Q23+Q24</f>
        <v>632125</v>
      </c>
      <c r="R25" s="53"/>
      <c r="S25" s="53"/>
    </row>
    <row r="26" spans="1:20" x14ac:dyDescent="0.3">
      <c r="F26" s="27"/>
    </row>
  </sheetData>
  <mergeCells count="80">
    <mergeCell ref="A1:T1"/>
    <mergeCell ref="A5:B5"/>
    <mergeCell ref="D5:G5"/>
    <mergeCell ref="J2:K3"/>
    <mergeCell ref="M2:O2"/>
    <mergeCell ref="P2:R3"/>
    <mergeCell ref="P4:R4"/>
    <mergeCell ref="D2:G3"/>
    <mergeCell ref="A3:B3"/>
    <mergeCell ref="A2:C2"/>
    <mergeCell ref="A4:B4"/>
    <mergeCell ref="H5:I5"/>
    <mergeCell ref="T2:T3"/>
    <mergeCell ref="L2:L3"/>
    <mergeCell ref="J4:L4"/>
    <mergeCell ref="S2:S3"/>
    <mergeCell ref="A21:T21"/>
    <mergeCell ref="P18:R18"/>
    <mergeCell ref="P16:R16"/>
    <mergeCell ref="A15:B15"/>
    <mergeCell ref="D15:G15"/>
    <mergeCell ref="H16:I16"/>
    <mergeCell ref="J16:K16"/>
    <mergeCell ref="P17:R17"/>
    <mergeCell ref="P19:Q19"/>
    <mergeCell ref="A19:K19"/>
    <mergeCell ref="D18:G18"/>
    <mergeCell ref="H18:I18"/>
    <mergeCell ref="J18:K18"/>
    <mergeCell ref="H17:I17"/>
    <mergeCell ref="J17:K17"/>
    <mergeCell ref="H15:I15"/>
    <mergeCell ref="A18:B18"/>
    <mergeCell ref="D17:G17"/>
    <mergeCell ref="D7:G7"/>
    <mergeCell ref="D16:G16"/>
    <mergeCell ref="A16:B16"/>
    <mergeCell ref="A8:K8"/>
    <mergeCell ref="J7:K7"/>
    <mergeCell ref="A12:T12"/>
    <mergeCell ref="A13:C13"/>
    <mergeCell ref="D13:G14"/>
    <mergeCell ref="H13:I14"/>
    <mergeCell ref="J13:K14"/>
    <mergeCell ref="M13:O13"/>
    <mergeCell ref="P13:R14"/>
    <mergeCell ref="P15:R15"/>
    <mergeCell ref="J15:L15"/>
    <mergeCell ref="T13:T14"/>
    <mergeCell ref="L13:L14"/>
    <mergeCell ref="A10:T10"/>
    <mergeCell ref="A7:B7"/>
    <mergeCell ref="A17:B17"/>
    <mergeCell ref="P7:R7"/>
    <mergeCell ref="A14:B14"/>
    <mergeCell ref="P8:Q8"/>
    <mergeCell ref="S13:S14"/>
    <mergeCell ref="A6:B6"/>
    <mergeCell ref="H6:I6"/>
    <mergeCell ref="H7:I7"/>
    <mergeCell ref="J5:K5"/>
    <mergeCell ref="J6:K6"/>
    <mergeCell ref="P6:R6"/>
    <mergeCell ref="P5:R5"/>
    <mergeCell ref="D6:G6"/>
    <mergeCell ref="D4:G4"/>
    <mergeCell ref="H2:I3"/>
    <mergeCell ref="H4:I4"/>
    <mergeCell ref="A23:C23"/>
    <mergeCell ref="D23:E23"/>
    <mergeCell ref="D24:E24"/>
    <mergeCell ref="F23:H23"/>
    <mergeCell ref="F24:H24"/>
    <mergeCell ref="F25:H25"/>
    <mergeCell ref="K23:N23"/>
    <mergeCell ref="O23:P23"/>
    <mergeCell ref="Q23:S23"/>
    <mergeCell ref="O24:P24"/>
    <mergeCell ref="Q24:S24"/>
    <mergeCell ref="Q25:S25"/>
  </mergeCells>
  <pageMargins left="0.7" right="0.7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Philippov Alexander</dc:creator>
  <cp:lastModifiedBy>User</cp:lastModifiedBy>
  <cp:lastPrinted>2020-07-23T07:27:32Z</cp:lastPrinted>
  <dcterms:created xsi:type="dcterms:W3CDTF">2020-06-15T12:44:29Z</dcterms:created>
  <dcterms:modified xsi:type="dcterms:W3CDTF">2022-04-05T10:09:28Z</dcterms:modified>
</cp:coreProperties>
</file>